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szalontai.bela\Desktop\wintvc\FAF\2021\"/>
    </mc:Choice>
  </mc:AlternateContent>
  <xr:revisionPtr revIDLastSave="0" documentId="13_ncr:1_{D6AA8408-F820-4476-8125-2D66AEF960CF}" xr6:coauthVersionLast="45" xr6:coauthVersionMax="45" xr10:uidLastSave="{00000000-0000-0000-0000-000000000000}"/>
  <bookViews>
    <workbookView xWindow="0" yWindow="855" windowWidth="27030" windowHeight="1371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C4" i="1" l="1"/>
  <c r="D71" i="1" l="1"/>
  <c r="E71" i="1" s="1"/>
  <c r="D72" i="1"/>
  <c r="E72" i="1" s="1"/>
  <c r="E78" i="1"/>
  <c r="D73" i="1"/>
  <c r="E73" i="1" s="1"/>
  <c r="D79" i="1"/>
  <c r="E79" i="1" s="1"/>
  <c r="D77" i="1"/>
  <c r="E77" i="1" s="1"/>
  <c r="D74" i="1"/>
  <c r="E74" i="1" s="1"/>
  <c r="D80" i="1"/>
  <c r="E80" i="1" s="1"/>
  <c r="D81" i="1"/>
  <c r="E81" i="1" s="1"/>
  <c r="D75" i="1"/>
  <c r="E75" i="1" s="1"/>
  <c r="D82" i="1"/>
  <c r="E82" i="1" s="1"/>
  <c r="D76" i="1"/>
  <c r="E76" i="1" s="1"/>
  <c r="D78" i="1"/>
  <c r="J11" i="1"/>
  <c r="K11" i="1" s="1"/>
  <c r="D62" i="1"/>
  <c r="E62" i="1" s="1"/>
  <c r="D57" i="1"/>
  <c r="E57" i="1" s="1"/>
  <c r="D63" i="1"/>
  <c r="E63" i="1" s="1"/>
  <c r="D43" i="1"/>
  <c r="D51" i="1"/>
  <c r="D64" i="1"/>
  <c r="E64" i="1" s="1"/>
  <c r="D70" i="1"/>
  <c r="E70" i="1" s="1"/>
  <c r="D44" i="1"/>
  <c r="D52" i="1"/>
  <c r="D65" i="1"/>
  <c r="E65" i="1" s="1"/>
  <c r="D45" i="1"/>
  <c r="D53" i="1"/>
  <c r="D46" i="1"/>
  <c r="D54" i="1"/>
  <c r="D66" i="1"/>
  <c r="E66" i="1" s="1"/>
  <c r="D39" i="1"/>
  <c r="D47" i="1"/>
  <c r="D55" i="1"/>
  <c r="D67" i="1"/>
  <c r="E67" i="1" s="1"/>
  <c r="D40" i="1"/>
  <c r="D48" i="1"/>
  <c r="D56" i="1"/>
  <c r="D68" i="1"/>
  <c r="E68" i="1" s="1"/>
  <c r="D41" i="1"/>
  <c r="D49" i="1"/>
  <c r="D69" i="1"/>
  <c r="E69" i="1" s="1"/>
  <c r="D42" i="1"/>
  <c r="D50" i="1"/>
  <c r="D58" i="1"/>
  <c r="E58" i="1" s="1"/>
  <c r="D59" i="1"/>
  <c r="E59" i="1" s="1"/>
  <c r="D60" i="1"/>
  <c r="E60" i="1" s="1"/>
  <c r="D61" i="1"/>
  <c r="E61" i="1" s="1"/>
  <c r="D7" i="1"/>
  <c r="E7" i="1" s="1"/>
  <c r="D10" i="1"/>
  <c r="D9" i="1" l="1"/>
  <c r="D8" i="1"/>
  <c r="E8" i="1" s="1"/>
  <c r="D11" i="1"/>
  <c r="E54" i="1"/>
  <c r="E55" i="1"/>
  <c r="E56" i="1"/>
  <c r="K2" i="1"/>
  <c r="K3" i="1" s="1"/>
  <c r="N1" i="1"/>
  <c r="E11" i="1" l="1"/>
  <c r="D15" i="1"/>
  <c r="E15" i="1" s="1"/>
  <c r="D19" i="1"/>
  <c r="E19" i="1" s="1"/>
  <c r="D23" i="1"/>
  <c r="E23" i="1" s="1"/>
  <c r="D27" i="1"/>
  <c r="E27" i="1" s="1"/>
  <c r="D31" i="1"/>
  <c r="E31" i="1" s="1"/>
  <c r="D35" i="1"/>
  <c r="E35" i="1" s="1"/>
  <c r="E39" i="1"/>
  <c r="E43" i="1"/>
  <c r="E47" i="1"/>
  <c r="E51" i="1"/>
  <c r="E9" i="1"/>
  <c r="D13" i="1"/>
  <c r="E13" i="1" s="1"/>
  <c r="D17" i="1"/>
  <c r="E17" i="1" s="1"/>
  <c r="D21" i="1"/>
  <c r="E21" i="1" s="1"/>
  <c r="D25" i="1"/>
  <c r="E25" i="1" s="1"/>
  <c r="D29" i="1"/>
  <c r="E29" i="1" s="1"/>
  <c r="D33" i="1"/>
  <c r="E33" i="1" s="1"/>
  <c r="D37" i="1"/>
  <c r="E37" i="1" s="1"/>
  <c r="E41" i="1"/>
  <c r="E45" i="1"/>
  <c r="E49" i="1"/>
  <c r="E53" i="1"/>
  <c r="E10" i="1"/>
  <c r="D14" i="1"/>
  <c r="E14" i="1" s="1"/>
  <c r="D18" i="1"/>
  <c r="E18" i="1" s="1"/>
  <c r="D22" i="1"/>
  <c r="E22" i="1" s="1"/>
  <c r="D26" i="1"/>
  <c r="E26" i="1" s="1"/>
  <c r="D30" i="1"/>
  <c r="E30" i="1" s="1"/>
  <c r="D34" i="1"/>
  <c r="E34" i="1" s="1"/>
  <c r="D38" i="1"/>
  <c r="E38" i="1" s="1"/>
  <c r="E42" i="1"/>
  <c r="E46" i="1"/>
  <c r="E50" i="1"/>
  <c r="D12" i="1"/>
  <c r="E12" i="1" s="1"/>
  <c r="D16" i="1"/>
  <c r="E16" i="1" s="1"/>
  <c r="D20" i="1"/>
  <c r="E20" i="1" s="1"/>
  <c r="D24" i="1"/>
  <c r="E24" i="1" s="1"/>
  <c r="D28" i="1"/>
  <c r="E28" i="1" s="1"/>
  <c r="D32" i="1"/>
  <c r="E32" i="1" s="1"/>
  <c r="D36" i="1"/>
  <c r="E36" i="1" s="1"/>
  <c r="E40" i="1"/>
  <c r="E44" i="1"/>
  <c r="E48" i="1"/>
  <c r="E52" i="1"/>
</calcChain>
</file>

<file path=xl/sharedStrings.xml><?xml version="1.0" encoding="utf-8"?>
<sst xmlns="http://schemas.openxmlformats.org/spreadsheetml/2006/main" count="102" uniqueCount="98">
  <si>
    <t>Fsys</t>
  </si>
  <si>
    <t>Hz</t>
  </si>
  <si>
    <t xml:space="preserve"> </t>
  </si>
  <si>
    <t>Sampling freq</t>
  </si>
  <si>
    <t>Note</t>
  </si>
  <si>
    <t>Frequency (Hz)</t>
  </si>
  <si>
    <t>Divider</t>
  </si>
  <si>
    <t>C1</t>
  </si>
  <si>
    <t>C#1</t>
  </si>
  <si>
    <t>D1</t>
  </si>
  <si>
    <t>D#1</t>
  </si>
  <si>
    <t>E1</t>
  </si>
  <si>
    <t>F1</t>
  </si>
  <si>
    <t>F#1</t>
  </si>
  <si>
    <t>G1</t>
  </si>
  <si>
    <t xml:space="preserve">G#1 </t>
  </si>
  <si>
    <t>A1</t>
  </si>
  <si>
    <t xml:space="preserve">A#1 </t>
  </si>
  <si>
    <t>B1</t>
  </si>
  <si>
    <t>C2</t>
  </si>
  <si>
    <t xml:space="preserve">C#2 </t>
  </si>
  <si>
    <t>D2</t>
  </si>
  <si>
    <t xml:space="preserve">D#2 </t>
  </si>
  <si>
    <t>E2</t>
  </si>
  <si>
    <t>F2</t>
  </si>
  <si>
    <t xml:space="preserve">F#2 </t>
  </si>
  <si>
    <t>G2</t>
  </si>
  <si>
    <t xml:space="preserve">G#2 </t>
  </si>
  <si>
    <t>A2</t>
  </si>
  <si>
    <t xml:space="preserve">A#2 </t>
  </si>
  <si>
    <t>B2</t>
  </si>
  <si>
    <t>C3</t>
  </si>
  <si>
    <t>D3</t>
  </si>
  <si>
    <t>D#3</t>
  </si>
  <si>
    <t>E3</t>
  </si>
  <si>
    <t>F3</t>
  </si>
  <si>
    <t>F#3</t>
  </si>
  <si>
    <t>G3</t>
  </si>
  <si>
    <t xml:space="preserve">G#3 </t>
  </si>
  <si>
    <t>A3</t>
  </si>
  <si>
    <t xml:space="preserve">A#3 </t>
  </si>
  <si>
    <t>B3</t>
  </si>
  <si>
    <t>C4</t>
  </si>
  <si>
    <t>C#4</t>
  </si>
  <si>
    <t>D4</t>
  </si>
  <si>
    <t>D#4</t>
  </si>
  <si>
    <t>E4</t>
  </si>
  <si>
    <t>F4</t>
  </si>
  <si>
    <t>F#4</t>
  </si>
  <si>
    <t>G4</t>
  </si>
  <si>
    <t xml:space="preserve">G#4 </t>
  </si>
  <si>
    <t>A4</t>
  </si>
  <si>
    <t>CRTC refresh</t>
  </si>
  <si>
    <t>ms</t>
  </si>
  <si>
    <t>-&gt;</t>
  </si>
  <si>
    <t>A#4</t>
  </si>
  <si>
    <t>H4</t>
  </si>
  <si>
    <t>C5</t>
  </si>
  <si>
    <t>CRTC</t>
  </si>
  <si>
    <t>delta frequency (Hz)</t>
  </si>
  <si>
    <t>SOUND INT
counter</t>
  </si>
  <si>
    <t>dif (%)</t>
  </si>
  <si>
    <t>total cycle</t>
  </si>
  <si>
    <t>used cycle</t>
  </si>
  <si>
    <t>C#3</t>
  </si>
  <si>
    <t>C#5</t>
  </si>
  <si>
    <t>D5</t>
  </si>
  <si>
    <t>D#5</t>
  </si>
  <si>
    <t>E5</t>
  </si>
  <si>
    <t>F5</t>
  </si>
  <si>
    <t>F#5</t>
  </si>
  <si>
    <t>G5</t>
  </si>
  <si>
    <t>G#5</t>
  </si>
  <si>
    <t>A5</t>
  </si>
  <si>
    <t>A#5</t>
  </si>
  <si>
    <t>H5</t>
  </si>
  <si>
    <t>C6</t>
  </si>
  <si>
    <t>A#6</t>
  </si>
  <si>
    <t>C#6</t>
  </si>
  <si>
    <t>D6</t>
  </si>
  <si>
    <t>D#6</t>
  </si>
  <si>
    <t>E6</t>
  </si>
  <si>
    <t>F6</t>
  </si>
  <si>
    <t>F#6</t>
  </si>
  <si>
    <t>G6</t>
  </si>
  <si>
    <t>G#6</t>
  </si>
  <si>
    <t>A6</t>
  </si>
  <si>
    <t>used percent (%)</t>
  </si>
  <si>
    <t>CPU usage in a CRTC refresh period</t>
  </si>
  <si>
    <t>CPU instruction cycle time</t>
  </si>
  <si>
    <t>cycle</t>
  </si>
  <si>
    <t>sample length
(square waveform)</t>
  </si>
  <si>
    <t>cycle time between two interrupts</t>
  </si>
  <si>
    <t>interrupt handler
total cycle</t>
  </si>
  <si>
    <t>B6</t>
  </si>
  <si>
    <t>C7</t>
  </si>
  <si>
    <t>C#7</t>
  </si>
  <si>
    <t>D7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</si>
</sst>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0" borderId="0" xfId="0" quotePrefix="1"/>
    <xf numFmtId="0" fontId="0" fillId="0" borderId="0" xfId="0" applyAlignment="1">
      <alignment wrapText="1"/>
    </xf>
    <xf numFmtId="16" fontId="0" fillId="0" borderId="0" xfId="0" applyNumberFormat="1"/>
    <xf numFmtId="0" fontId="2" fillId="0" borderId="0" xfId="0" applyFont="1"/>
    <xf numFmtId="0" fontId="3" fillId="2" borderId="0" xfId="0" applyFont="1" applyFill="1"/>
    <xf numFmtId="0" fontId="4" fillId="3" borderId="0" xfId="0" applyFont="1" applyFill="1"/>
    <xf numFmtId="0" fontId="1" fillId="4" borderId="0" xfId="0" applyFont="1" applyFill="1"/>
    <xf numFmtId="0" fontId="0" fillId="4" borderId="0" xfId="0" applyFill="1"/>
    <xf numFmtId="0" fontId="0" fillId="0" borderId="0" xfId="0" applyFill="1"/>
    <xf numFmtId="0" fontId="1" fillId="4" borderId="0" xfId="0" applyFont="1" applyFill="1" applyAlignment="1">
      <alignment wrapText="1"/>
    </xf>
    <xf numFmtId="0" fontId="1" fillId="5" borderId="0" xfId="0" applyFont="1" applyFill="1"/>
    <xf numFmtId="0" fontId="1" fillId="6" borderId="1" xfId="0" applyFont="1" applyFill="1" applyBorder="1"/>
    <xf numFmtId="0" fontId="0" fillId="6" borderId="1" xfId="0" applyFill="1" applyBorder="1"/>
    <xf numFmtId="0" fontId="0" fillId="5" borderId="0" xfId="0" applyFill="1" applyAlignment="1">
      <alignment wrapText="1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5" fillId="0" borderId="0" xfId="0" applyFont="1"/>
    <xf numFmtId="0" fontId="6" fillId="2" borderId="0" xfId="0" applyFon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2</xdr:row>
      <xdr:rowOff>247650</xdr:rowOff>
    </xdr:from>
    <xdr:to>
      <xdr:col>8</xdr:col>
      <xdr:colOff>476250</xdr:colOff>
      <xdr:row>3</xdr:row>
      <xdr:rowOff>123825</xdr:rowOff>
    </xdr:to>
    <xdr:cxnSp macro="">
      <xdr:nvCxnSpPr>
        <xdr:cNvPr id="3" name="Összekötő: szögletes 2">
          <a:extLst>
            <a:ext uri="{FF2B5EF4-FFF2-40B4-BE49-F238E27FC236}">
              <a16:creationId xmlns:a16="http://schemas.microsoft.com/office/drawing/2014/main" id="{68339879-F6E0-43DA-8480-9DAE4797D770}"/>
            </a:ext>
          </a:extLst>
        </xdr:cNvPr>
        <xdr:cNvCxnSpPr/>
      </xdr:nvCxnSpPr>
      <xdr:spPr>
        <a:xfrm flipV="1">
          <a:off x="2552700" y="628650"/>
          <a:ext cx="3810000" cy="447675"/>
        </a:xfrm>
        <a:prstGeom prst="bentConnector3">
          <a:avLst>
            <a:gd name="adj1" fmla="val 65750"/>
          </a:avLst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1</xdr:row>
      <xdr:rowOff>76200</xdr:rowOff>
    </xdr:from>
    <xdr:to>
      <xdr:col>13</xdr:col>
      <xdr:colOff>447678</xdr:colOff>
      <xdr:row>6</xdr:row>
      <xdr:rowOff>95250</xdr:rowOff>
    </xdr:to>
    <xdr:cxnSp macro="">
      <xdr:nvCxnSpPr>
        <xdr:cNvPr id="7" name="Összekötő: szögletes 6">
          <a:extLst>
            <a:ext uri="{FF2B5EF4-FFF2-40B4-BE49-F238E27FC236}">
              <a16:creationId xmlns:a16="http://schemas.microsoft.com/office/drawing/2014/main" id="{5C15C104-48C6-4968-B9E4-5C0E4B0CC5E0}"/>
            </a:ext>
          </a:extLst>
        </xdr:cNvPr>
        <xdr:cNvCxnSpPr/>
      </xdr:nvCxnSpPr>
      <xdr:spPr>
        <a:xfrm rot="10800000" flipV="1">
          <a:off x="4667251" y="266700"/>
          <a:ext cx="6067427" cy="1352550"/>
        </a:xfrm>
        <a:prstGeom prst="bentConnector3">
          <a:avLst>
            <a:gd name="adj1" fmla="val -78"/>
          </a:avLst>
        </a:prstGeom>
        <a:ln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1"/>
  <sheetViews>
    <sheetView tabSelected="1" workbookViewId="0">
      <selection activeCell="I19" sqref="I19"/>
    </sheetView>
  </sheetViews>
  <sheetFormatPr defaultRowHeight="15" x14ac:dyDescent="0.25"/>
  <cols>
    <col min="1" max="1" width="13.42578125" bestFit="1" customWidth="1"/>
    <col min="2" max="2" width="6.140625" bestFit="1" customWidth="1"/>
    <col min="3" max="3" width="14.42578125" bestFit="1" customWidth="1"/>
    <col min="4" max="4" width="7.42578125" bestFit="1" customWidth="1"/>
    <col min="5" max="5" width="19.42578125" bestFit="1" customWidth="1"/>
    <col min="9" max="9" width="10" bestFit="1" customWidth="1"/>
    <col min="10" max="10" width="21.28515625" customWidth="1"/>
    <col min="11" max="11" width="12.42578125" customWidth="1"/>
    <col min="13" max="13" width="12" bestFit="1" customWidth="1"/>
  </cols>
  <sheetData>
    <row r="1" spans="1:15" x14ac:dyDescent="0.25">
      <c r="B1" s="1" t="s">
        <v>0</v>
      </c>
      <c r="C1" s="1">
        <v>3125000</v>
      </c>
      <c r="D1" s="1" t="s">
        <v>1</v>
      </c>
      <c r="F1" t="s">
        <v>2</v>
      </c>
      <c r="J1" t="s">
        <v>52</v>
      </c>
      <c r="K1" s="1">
        <v>20.096</v>
      </c>
      <c r="L1" t="s">
        <v>53</v>
      </c>
      <c r="M1" s="3" t="s">
        <v>54</v>
      </c>
      <c r="N1" s="1">
        <f>1/K1*1000</f>
        <v>49.761146496815286</v>
      </c>
      <c r="O1" t="s">
        <v>1</v>
      </c>
    </row>
    <row r="2" spans="1:15" ht="30" x14ac:dyDescent="0.25">
      <c r="J2" s="4" t="s">
        <v>89</v>
      </c>
      <c r="K2" s="1">
        <f>1/3125000*1000</f>
        <v>3.2000000000000003E-4</v>
      </c>
      <c r="L2" t="s">
        <v>53</v>
      </c>
    </row>
    <row r="3" spans="1:15" ht="30" x14ac:dyDescent="0.25">
      <c r="A3" s="12" t="s">
        <v>60</v>
      </c>
      <c r="B3" s="10"/>
      <c r="C3" s="9">
        <v>40</v>
      </c>
      <c r="E3" s="16" t="s">
        <v>91</v>
      </c>
      <c r="F3" s="13">
        <v>2</v>
      </c>
      <c r="J3" s="4" t="s">
        <v>92</v>
      </c>
      <c r="K3" s="1">
        <f>((1/C4)*1000)/K2</f>
        <v>639.99999999999989</v>
      </c>
      <c r="L3" t="s">
        <v>90</v>
      </c>
      <c r="M3" s="3"/>
    </row>
    <row r="4" spans="1:15" ht="30" x14ac:dyDescent="0.25">
      <c r="A4" s="1" t="s">
        <v>3</v>
      </c>
      <c r="C4" s="1">
        <f>C1/16/C3</f>
        <v>4882.8125</v>
      </c>
      <c r="D4" s="1" t="s">
        <v>1</v>
      </c>
      <c r="J4" s="4" t="s">
        <v>93</v>
      </c>
      <c r="K4">
        <v>334</v>
      </c>
      <c r="L4" t="s">
        <v>90</v>
      </c>
    </row>
    <row r="6" spans="1:15" x14ac:dyDescent="0.25">
      <c r="B6" t="s">
        <v>4</v>
      </c>
      <c r="C6" t="s">
        <v>5</v>
      </c>
      <c r="D6" s="2" t="s">
        <v>6</v>
      </c>
      <c r="E6" t="s">
        <v>59</v>
      </c>
      <c r="F6" t="s">
        <v>61</v>
      </c>
    </row>
    <row r="7" spans="1:15" x14ac:dyDescent="0.25">
      <c r="B7" s="8" t="s">
        <v>58</v>
      </c>
      <c r="C7" s="8">
        <v>49.761150000000001</v>
      </c>
      <c r="D7" s="8">
        <f>ROUND($C$4/C7/1,0)</f>
        <v>98</v>
      </c>
      <c r="E7" s="8">
        <f>ROUND($C$4/D7-C7,10)</f>
        <v>6.3467346899999999E-2</v>
      </c>
    </row>
    <row r="8" spans="1:15" x14ac:dyDescent="0.25">
      <c r="B8" s="6" t="s">
        <v>7</v>
      </c>
      <c r="C8" s="6">
        <v>32.700000000000003</v>
      </c>
      <c r="D8" s="7">
        <f t="shared" ref="D8:D56" si="0">ROUND($C$4/C8/$F$3,0)</f>
        <v>75</v>
      </c>
      <c r="E8" s="6">
        <f t="shared" ref="E8:E56" si="1">ROUND($C$4/D8/$F$3-C8,2)</f>
        <v>-0.15</v>
      </c>
      <c r="H8" s="5"/>
    </row>
    <row r="9" spans="1:15" x14ac:dyDescent="0.25">
      <c r="B9" s="6" t="s">
        <v>8</v>
      </c>
      <c r="C9" s="6">
        <v>34.65</v>
      </c>
      <c r="D9" s="7">
        <f t="shared" si="0"/>
        <v>70</v>
      </c>
      <c r="E9" s="6">
        <f t="shared" si="1"/>
        <v>0.23</v>
      </c>
      <c r="I9" s="1" t="s">
        <v>88</v>
      </c>
    </row>
    <row r="10" spans="1:15" x14ac:dyDescent="0.25">
      <c r="B10" s="6" t="s">
        <v>9</v>
      </c>
      <c r="C10" s="6">
        <v>36.71</v>
      </c>
      <c r="D10" s="7">
        <f t="shared" si="0"/>
        <v>67</v>
      </c>
      <c r="E10" s="6">
        <f t="shared" si="1"/>
        <v>-0.27</v>
      </c>
      <c r="I10" s="14" t="s">
        <v>62</v>
      </c>
      <c r="J10" s="14" t="s">
        <v>63</v>
      </c>
      <c r="K10" s="17" t="s">
        <v>87</v>
      </c>
      <c r="L10" s="18"/>
    </row>
    <row r="11" spans="1:15" x14ac:dyDescent="0.25">
      <c r="B11" s="6" t="s">
        <v>10</v>
      </c>
      <c r="C11" s="6">
        <v>38.89</v>
      </c>
      <c r="D11" s="2">
        <f t="shared" si="0"/>
        <v>63</v>
      </c>
      <c r="E11" s="6">
        <f t="shared" si="1"/>
        <v>-0.14000000000000001</v>
      </c>
      <c r="I11" s="15">
        <f>K1/K2</f>
        <v>62799.999999999993</v>
      </c>
      <c r="J11" s="15">
        <f>ROUNDUP(C4/N1*K4,0)</f>
        <v>32774</v>
      </c>
      <c r="K11" s="17">
        <f>ROUNDUP(J11/I11*100,0)</f>
        <v>53</v>
      </c>
      <c r="L11" s="18"/>
    </row>
    <row r="12" spans="1:15" x14ac:dyDescent="0.25">
      <c r="B12" t="s">
        <v>11</v>
      </c>
      <c r="C12">
        <v>41.2</v>
      </c>
      <c r="D12" s="2">
        <f t="shared" si="0"/>
        <v>59</v>
      </c>
      <c r="E12">
        <f t="shared" si="1"/>
        <v>0.18</v>
      </c>
    </row>
    <row r="13" spans="1:15" x14ac:dyDescent="0.25">
      <c r="B13" t="s">
        <v>12</v>
      </c>
      <c r="C13">
        <v>43.65</v>
      </c>
      <c r="D13" s="2">
        <f t="shared" si="0"/>
        <v>56</v>
      </c>
      <c r="E13">
        <f t="shared" si="1"/>
        <v>-0.05</v>
      </c>
    </row>
    <row r="14" spans="1:15" x14ac:dyDescent="0.25">
      <c r="B14" t="s">
        <v>13</v>
      </c>
      <c r="C14">
        <v>46.25</v>
      </c>
      <c r="D14" s="2">
        <f t="shared" si="0"/>
        <v>53</v>
      </c>
      <c r="E14">
        <f t="shared" si="1"/>
        <v>-0.19</v>
      </c>
    </row>
    <row r="15" spans="1:15" x14ac:dyDescent="0.25">
      <c r="B15" t="s">
        <v>14</v>
      </c>
      <c r="C15">
        <v>49</v>
      </c>
      <c r="D15" s="2">
        <f t="shared" si="0"/>
        <v>50</v>
      </c>
      <c r="E15">
        <f t="shared" si="1"/>
        <v>-0.17</v>
      </c>
    </row>
    <row r="16" spans="1:15" x14ac:dyDescent="0.25">
      <c r="B16" t="s">
        <v>15</v>
      </c>
      <c r="C16">
        <v>51.91</v>
      </c>
      <c r="D16" s="2">
        <f t="shared" si="0"/>
        <v>47</v>
      </c>
      <c r="E16">
        <f t="shared" si="1"/>
        <v>0.03</v>
      </c>
    </row>
    <row r="17" spans="2:13" x14ac:dyDescent="0.25">
      <c r="B17" t="s">
        <v>16</v>
      </c>
      <c r="C17">
        <v>55</v>
      </c>
      <c r="D17" s="2">
        <f t="shared" si="0"/>
        <v>44</v>
      </c>
      <c r="E17">
        <f t="shared" si="1"/>
        <v>0.49</v>
      </c>
    </row>
    <row r="18" spans="2:13" x14ac:dyDescent="0.25">
      <c r="B18" t="s">
        <v>17</v>
      </c>
      <c r="C18">
        <v>58.27</v>
      </c>
      <c r="D18" s="2">
        <f t="shared" si="0"/>
        <v>42</v>
      </c>
      <c r="E18">
        <f t="shared" si="1"/>
        <v>-0.14000000000000001</v>
      </c>
    </row>
    <row r="19" spans="2:13" x14ac:dyDescent="0.25">
      <c r="B19" t="s">
        <v>18</v>
      </c>
      <c r="C19">
        <v>61.74</v>
      </c>
      <c r="D19" s="2">
        <f t="shared" si="0"/>
        <v>40</v>
      </c>
      <c r="E19">
        <f t="shared" si="1"/>
        <v>-0.7</v>
      </c>
    </row>
    <row r="20" spans="2:13" x14ac:dyDescent="0.25">
      <c r="B20" t="s">
        <v>19</v>
      </c>
      <c r="C20">
        <v>65.41</v>
      </c>
      <c r="D20" s="2">
        <f t="shared" si="0"/>
        <v>37</v>
      </c>
      <c r="E20">
        <f t="shared" si="1"/>
        <v>0.56999999999999995</v>
      </c>
    </row>
    <row r="21" spans="2:13" x14ac:dyDescent="0.25">
      <c r="B21" t="s">
        <v>20</v>
      </c>
      <c r="C21">
        <v>69.3</v>
      </c>
      <c r="D21" s="2">
        <f t="shared" si="0"/>
        <v>35</v>
      </c>
      <c r="E21">
        <f t="shared" si="1"/>
        <v>0.45</v>
      </c>
    </row>
    <row r="22" spans="2:13" x14ac:dyDescent="0.25">
      <c r="B22" t="s">
        <v>21</v>
      </c>
      <c r="C22">
        <v>73.42</v>
      </c>
      <c r="D22" s="2">
        <f t="shared" si="0"/>
        <v>33</v>
      </c>
      <c r="E22">
        <f t="shared" si="1"/>
        <v>0.56000000000000005</v>
      </c>
    </row>
    <row r="23" spans="2:13" x14ac:dyDescent="0.25">
      <c r="B23" t="s">
        <v>22</v>
      </c>
      <c r="C23">
        <v>77.78</v>
      </c>
      <c r="D23" s="2">
        <f t="shared" si="0"/>
        <v>31</v>
      </c>
      <c r="E23">
        <f t="shared" si="1"/>
        <v>0.98</v>
      </c>
    </row>
    <row r="24" spans="2:13" x14ac:dyDescent="0.25">
      <c r="B24" t="s">
        <v>23</v>
      </c>
      <c r="C24">
        <v>82.41</v>
      </c>
      <c r="D24" s="2">
        <f t="shared" si="0"/>
        <v>30</v>
      </c>
      <c r="E24">
        <f t="shared" si="1"/>
        <v>-1.03</v>
      </c>
      <c r="H24" s="1"/>
      <c r="J24" s="11"/>
      <c r="K24" s="11"/>
      <c r="L24" s="11"/>
    </row>
    <row r="25" spans="2:13" x14ac:dyDescent="0.25">
      <c r="B25" t="s">
        <v>24</v>
      </c>
      <c r="C25">
        <v>87.31</v>
      </c>
      <c r="D25" s="2">
        <f t="shared" si="0"/>
        <v>28</v>
      </c>
      <c r="E25">
        <f t="shared" si="1"/>
        <v>-0.12</v>
      </c>
      <c r="J25" s="11"/>
      <c r="K25" s="11"/>
      <c r="L25" s="11"/>
    </row>
    <row r="26" spans="2:13" x14ac:dyDescent="0.25">
      <c r="B26" t="s">
        <v>25</v>
      </c>
      <c r="C26">
        <v>92.5</v>
      </c>
      <c r="D26" s="2">
        <f t="shared" si="0"/>
        <v>26</v>
      </c>
      <c r="E26">
        <f t="shared" si="1"/>
        <v>1.4</v>
      </c>
      <c r="J26" s="11"/>
      <c r="K26" s="11"/>
      <c r="L26" s="11"/>
    </row>
    <row r="27" spans="2:13" x14ac:dyDescent="0.25">
      <c r="B27" t="s">
        <v>26</v>
      </c>
      <c r="C27">
        <v>98</v>
      </c>
      <c r="D27" s="2">
        <f t="shared" si="0"/>
        <v>25</v>
      </c>
      <c r="E27">
        <f t="shared" si="1"/>
        <v>-0.34</v>
      </c>
      <c r="J27" s="11"/>
      <c r="K27" s="11"/>
      <c r="L27" s="11"/>
    </row>
    <row r="28" spans="2:13" x14ac:dyDescent="0.25">
      <c r="B28" t="s">
        <v>27</v>
      </c>
      <c r="C28">
        <v>103.83</v>
      </c>
      <c r="D28" s="2">
        <f t="shared" si="0"/>
        <v>24</v>
      </c>
      <c r="E28">
        <f t="shared" si="1"/>
        <v>-2.1</v>
      </c>
      <c r="J28" s="11"/>
      <c r="K28" s="11"/>
      <c r="L28" s="11"/>
    </row>
    <row r="29" spans="2:13" x14ac:dyDescent="0.25">
      <c r="B29" t="s">
        <v>28</v>
      </c>
      <c r="C29">
        <v>110</v>
      </c>
      <c r="D29" s="2">
        <f t="shared" si="0"/>
        <v>22</v>
      </c>
      <c r="E29">
        <f t="shared" si="1"/>
        <v>0.97</v>
      </c>
      <c r="J29" s="11"/>
      <c r="K29" s="11"/>
      <c r="L29" s="11"/>
    </row>
    <row r="30" spans="2:13" x14ac:dyDescent="0.25">
      <c r="B30" t="s">
        <v>29</v>
      </c>
      <c r="C30">
        <v>116.54</v>
      </c>
      <c r="D30" s="2">
        <f t="shared" si="0"/>
        <v>21</v>
      </c>
      <c r="E30">
        <f t="shared" si="1"/>
        <v>-0.28000000000000003</v>
      </c>
      <c r="J30" s="11"/>
      <c r="K30" s="11"/>
      <c r="L30" s="11"/>
    </row>
    <row r="31" spans="2:13" x14ac:dyDescent="0.25">
      <c r="B31" s="6" t="s">
        <v>30</v>
      </c>
      <c r="C31" s="6">
        <v>123.47</v>
      </c>
      <c r="D31" s="7">
        <f t="shared" si="0"/>
        <v>20</v>
      </c>
      <c r="E31" s="6">
        <f t="shared" si="1"/>
        <v>-1.4</v>
      </c>
      <c r="J31" s="11"/>
      <c r="K31" s="11"/>
      <c r="L31" s="11"/>
    </row>
    <row r="32" spans="2:13" x14ac:dyDescent="0.25">
      <c r="B32" s="6" t="s">
        <v>31</v>
      </c>
      <c r="C32" s="6">
        <v>130.81</v>
      </c>
      <c r="D32" s="7">
        <f t="shared" si="0"/>
        <v>19</v>
      </c>
      <c r="E32" s="6">
        <f t="shared" si="1"/>
        <v>-2.31</v>
      </c>
      <c r="J32" s="11"/>
      <c r="K32" s="11"/>
      <c r="L32" s="11"/>
      <c r="M32" s="3"/>
    </row>
    <row r="33" spans="2:13" x14ac:dyDescent="0.25">
      <c r="B33" s="6" t="s">
        <v>64</v>
      </c>
      <c r="C33" s="6">
        <v>138.59</v>
      </c>
      <c r="D33" s="7">
        <f t="shared" si="0"/>
        <v>18</v>
      </c>
      <c r="E33" s="6">
        <f t="shared" si="1"/>
        <v>-2.96</v>
      </c>
      <c r="J33" s="11"/>
      <c r="K33" s="11"/>
      <c r="L33" s="11"/>
      <c r="M33" s="3"/>
    </row>
    <row r="34" spans="2:13" x14ac:dyDescent="0.25">
      <c r="B34" s="6" t="s">
        <v>32</v>
      </c>
      <c r="C34" s="6">
        <v>146.83000000000001</v>
      </c>
      <c r="D34" s="7">
        <f t="shared" si="0"/>
        <v>17</v>
      </c>
      <c r="E34" s="6">
        <f t="shared" si="1"/>
        <v>-3.22</v>
      </c>
      <c r="J34" s="11"/>
      <c r="K34" s="11"/>
      <c r="L34" s="11"/>
    </row>
    <row r="35" spans="2:13" x14ac:dyDescent="0.25">
      <c r="B35" s="6" t="s">
        <v>33</v>
      </c>
      <c r="C35" s="6">
        <v>155.56</v>
      </c>
      <c r="D35" s="7">
        <f t="shared" si="0"/>
        <v>16</v>
      </c>
      <c r="E35" s="6">
        <f t="shared" si="1"/>
        <v>-2.97</v>
      </c>
      <c r="J35" s="11"/>
      <c r="K35" s="11"/>
      <c r="L35" s="11"/>
    </row>
    <row r="36" spans="2:13" x14ac:dyDescent="0.25">
      <c r="B36" s="6" t="s">
        <v>34</v>
      </c>
      <c r="C36" s="6">
        <v>164.81</v>
      </c>
      <c r="D36" s="7">
        <f t="shared" si="0"/>
        <v>15</v>
      </c>
      <c r="E36" s="6">
        <f t="shared" si="1"/>
        <v>-2.0499999999999998</v>
      </c>
      <c r="J36" s="11"/>
      <c r="K36" s="11"/>
      <c r="L36" s="11"/>
    </row>
    <row r="37" spans="2:13" x14ac:dyDescent="0.25">
      <c r="B37" s="6" t="s">
        <v>35</v>
      </c>
      <c r="C37" s="6">
        <v>174.61</v>
      </c>
      <c r="D37" s="7">
        <f t="shared" si="0"/>
        <v>14</v>
      </c>
      <c r="E37" s="6">
        <f t="shared" si="1"/>
        <v>-0.22</v>
      </c>
      <c r="J37" s="11"/>
      <c r="K37" s="11"/>
      <c r="L37" s="11"/>
    </row>
    <row r="38" spans="2:13" x14ac:dyDescent="0.25">
      <c r="B38" s="6" t="s">
        <v>36</v>
      </c>
      <c r="C38" s="6">
        <v>185</v>
      </c>
      <c r="D38" s="7">
        <f t="shared" si="0"/>
        <v>13</v>
      </c>
      <c r="E38" s="6">
        <f t="shared" si="1"/>
        <v>2.8</v>
      </c>
    </row>
    <row r="39" spans="2:13" x14ac:dyDescent="0.25">
      <c r="B39" s="19" t="s">
        <v>37</v>
      </c>
      <c r="C39" s="19">
        <v>196.00200000000001</v>
      </c>
      <c r="D39" s="20">
        <f t="shared" si="0"/>
        <v>12</v>
      </c>
      <c r="E39" s="19">
        <f t="shared" si="1"/>
        <v>7.45</v>
      </c>
    </row>
    <row r="40" spans="2:13" x14ac:dyDescent="0.25">
      <c r="B40" s="6" t="s">
        <v>38</v>
      </c>
      <c r="C40" s="6">
        <v>207.654</v>
      </c>
      <c r="D40" s="7">
        <f t="shared" si="0"/>
        <v>12</v>
      </c>
      <c r="E40" s="6">
        <f t="shared" si="1"/>
        <v>-4.2</v>
      </c>
    </row>
    <row r="41" spans="2:13" x14ac:dyDescent="0.25">
      <c r="B41" s="6" t="s">
        <v>39</v>
      </c>
      <c r="C41" s="6">
        <v>220.00200000000001</v>
      </c>
      <c r="D41" s="7">
        <f t="shared" si="0"/>
        <v>11</v>
      </c>
      <c r="E41" s="6">
        <f t="shared" si="1"/>
        <v>1.94</v>
      </c>
    </row>
    <row r="42" spans="2:13" x14ac:dyDescent="0.25">
      <c r="B42" s="19" t="s">
        <v>40</v>
      </c>
      <c r="C42" s="19">
        <v>233.08199999999999</v>
      </c>
      <c r="D42" s="20">
        <f t="shared" si="0"/>
        <v>10</v>
      </c>
      <c r="E42" s="19">
        <f t="shared" si="1"/>
        <v>11.06</v>
      </c>
    </row>
    <row r="43" spans="2:13" x14ac:dyDescent="0.25">
      <c r="B43" s="6" t="s">
        <v>41</v>
      </c>
      <c r="C43" s="6">
        <v>246.941</v>
      </c>
      <c r="D43" s="7">
        <f t="shared" si="0"/>
        <v>10</v>
      </c>
      <c r="E43" s="6">
        <f t="shared" si="1"/>
        <v>-2.8</v>
      </c>
    </row>
    <row r="44" spans="2:13" x14ac:dyDescent="0.25">
      <c r="B44" s="19" t="s">
        <v>42</v>
      </c>
      <c r="C44" s="19">
        <v>261.637</v>
      </c>
      <c r="D44" s="20">
        <f t="shared" si="0"/>
        <v>9</v>
      </c>
      <c r="E44" s="19">
        <f t="shared" si="1"/>
        <v>9.6300000000000008</v>
      </c>
    </row>
    <row r="45" spans="2:13" x14ac:dyDescent="0.25">
      <c r="B45" s="6" t="s">
        <v>43</v>
      </c>
      <c r="C45" s="6">
        <v>277.18700000000001</v>
      </c>
      <c r="D45" s="7">
        <f t="shared" si="0"/>
        <v>9</v>
      </c>
      <c r="E45" s="6">
        <f t="shared" si="1"/>
        <v>-5.92</v>
      </c>
    </row>
    <row r="46" spans="2:13" x14ac:dyDescent="0.25">
      <c r="B46" s="19" t="s">
        <v>44</v>
      </c>
      <c r="C46" s="19">
        <v>293.66800000000001</v>
      </c>
      <c r="D46" s="20">
        <f t="shared" si="0"/>
        <v>8</v>
      </c>
      <c r="E46" s="19">
        <f t="shared" si="1"/>
        <v>11.51</v>
      </c>
    </row>
    <row r="47" spans="2:13" x14ac:dyDescent="0.25">
      <c r="B47" s="6" t="s">
        <v>45</v>
      </c>
      <c r="C47" s="6">
        <v>311.13900000000001</v>
      </c>
      <c r="D47" s="7">
        <f t="shared" si="0"/>
        <v>8</v>
      </c>
      <c r="E47" s="6">
        <f t="shared" si="1"/>
        <v>-5.96</v>
      </c>
    </row>
    <row r="48" spans="2:13" x14ac:dyDescent="0.25">
      <c r="B48" s="19" t="s">
        <v>46</v>
      </c>
      <c r="C48" s="19">
        <v>329.63600000000002</v>
      </c>
      <c r="D48" s="20">
        <f t="shared" si="0"/>
        <v>7</v>
      </c>
      <c r="E48" s="19">
        <f t="shared" si="1"/>
        <v>19.14</v>
      </c>
    </row>
    <row r="49" spans="2:5" x14ac:dyDescent="0.25">
      <c r="B49" s="6" t="s">
        <v>47</v>
      </c>
      <c r="C49" s="6">
        <v>349.23</v>
      </c>
      <c r="D49" s="7">
        <f t="shared" si="0"/>
        <v>7</v>
      </c>
      <c r="E49" s="6">
        <f t="shared" si="1"/>
        <v>-0.46</v>
      </c>
    </row>
    <row r="50" spans="2:5" x14ac:dyDescent="0.25">
      <c r="B50" s="19" t="s">
        <v>48</v>
      </c>
      <c r="C50" s="19">
        <v>369.99</v>
      </c>
      <c r="D50" s="20">
        <f t="shared" si="0"/>
        <v>7</v>
      </c>
      <c r="E50" s="19">
        <f t="shared" si="1"/>
        <v>-21.22</v>
      </c>
    </row>
    <row r="51" spans="2:5" x14ac:dyDescent="0.25">
      <c r="B51" s="19" t="s">
        <v>49</v>
      </c>
      <c r="C51" s="19">
        <v>392</v>
      </c>
      <c r="D51" s="20">
        <f t="shared" si="0"/>
        <v>6</v>
      </c>
      <c r="E51" s="19">
        <f t="shared" si="1"/>
        <v>14.9</v>
      </c>
    </row>
    <row r="52" spans="2:5" x14ac:dyDescent="0.25">
      <c r="B52" s="6" t="s">
        <v>50</v>
      </c>
      <c r="C52" s="6">
        <v>415.3</v>
      </c>
      <c r="D52" s="7">
        <f t="shared" si="0"/>
        <v>6</v>
      </c>
      <c r="E52" s="6">
        <f t="shared" si="1"/>
        <v>-8.4</v>
      </c>
    </row>
    <row r="53" spans="2:5" x14ac:dyDescent="0.25">
      <c r="B53" s="19" t="s">
        <v>51</v>
      </c>
      <c r="C53" s="19">
        <v>440</v>
      </c>
      <c r="D53" s="20">
        <f t="shared" si="0"/>
        <v>6</v>
      </c>
      <c r="E53" s="19">
        <f t="shared" si="1"/>
        <v>-33.1</v>
      </c>
    </row>
    <row r="54" spans="2:5" x14ac:dyDescent="0.25">
      <c r="B54" s="19" t="s">
        <v>55</v>
      </c>
      <c r="C54" s="19">
        <v>466.16</v>
      </c>
      <c r="D54" s="20">
        <f t="shared" si="0"/>
        <v>5</v>
      </c>
      <c r="E54" s="19">
        <f t="shared" si="1"/>
        <v>22.12</v>
      </c>
    </row>
    <row r="55" spans="2:5" x14ac:dyDescent="0.25">
      <c r="B55" s="6" t="s">
        <v>56</v>
      </c>
      <c r="C55" s="6">
        <v>493.88</v>
      </c>
      <c r="D55" s="7">
        <f t="shared" si="0"/>
        <v>5</v>
      </c>
      <c r="E55" s="6">
        <f t="shared" si="1"/>
        <v>-5.6</v>
      </c>
    </row>
    <row r="56" spans="2:5" x14ac:dyDescent="0.25">
      <c r="B56" s="19" t="s">
        <v>57</v>
      </c>
      <c r="C56" s="19">
        <v>523.25</v>
      </c>
      <c r="D56" s="20">
        <f t="shared" si="0"/>
        <v>5</v>
      </c>
      <c r="E56" s="19">
        <f t="shared" si="1"/>
        <v>-34.97</v>
      </c>
    </row>
    <row r="57" spans="2:5" x14ac:dyDescent="0.25">
      <c r="B57" s="19" t="s">
        <v>65</v>
      </c>
      <c r="C57" s="19">
        <v>554.37</v>
      </c>
      <c r="D57" s="20">
        <f t="shared" ref="D57:D78" si="2">ROUND($C$4/C57/$F$3,0)</f>
        <v>4</v>
      </c>
      <c r="E57" s="19">
        <f t="shared" ref="E57:E78" si="3">ROUND($C$4/D57/$F$3-C57,2)</f>
        <v>55.98</v>
      </c>
    </row>
    <row r="58" spans="2:5" x14ac:dyDescent="0.25">
      <c r="B58" s="19" t="s">
        <v>66</v>
      </c>
      <c r="C58" s="19">
        <v>587.33000000000004</v>
      </c>
      <c r="D58" s="20">
        <f t="shared" si="2"/>
        <v>4</v>
      </c>
      <c r="E58" s="19">
        <f t="shared" si="3"/>
        <v>23.02</v>
      </c>
    </row>
    <row r="59" spans="2:5" x14ac:dyDescent="0.25">
      <c r="B59" s="6" t="s">
        <v>67</v>
      </c>
      <c r="C59" s="6">
        <v>622.25</v>
      </c>
      <c r="D59" s="7">
        <f t="shared" si="2"/>
        <v>4</v>
      </c>
      <c r="E59" s="6">
        <f t="shared" si="3"/>
        <v>-11.9</v>
      </c>
    </row>
    <row r="60" spans="2:5" x14ac:dyDescent="0.25">
      <c r="B60" s="19" t="s">
        <v>68</v>
      </c>
      <c r="C60" s="19">
        <v>659.25</v>
      </c>
      <c r="D60" s="20">
        <f t="shared" si="2"/>
        <v>4</v>
      </c>
      <c r="E60" s="19">
        <f t="shared" si="3"/>
        <v>-48.9</v>
      </c>
    </row>
    <row r="61" spans="2:5" x14ac:dyDescent="0.25">
      <c r="B61" s="19" t="s">
        <v>69</v>
      </c>
      <c r="C61" s="19">
        <v>698.46</v>
      </c>
      <c r="D61" s="20">
        <f t="shared" si="2"/>
        <v>3</v>
      </c>
      <c r="E61" s="19">
        <f t="shared" si="3"/>
        <v>115.34</v>
      </c>
    </row>
    <row r="62" spans="2:5" x14ac:dyDescent="0.25">
      <c r="B62" s="19" t="s">
        <v>70</v>
      </c>
      <c r="C62" s="19">
        <v>739.99</v>
      </c>
      <c r="D62" s="20">
        <f t="shared" si="2"/>
        <v>3</v>
      </c>
      <c r="E62" s="19">
        <f t="shared" si="3"/>
        <v>73.81</v>
      </c>
    </row>
    <row r="63" spans="2:5" x14ac:dyDescent="0.25">
      <c r="B63" s="19" t="s">
        <v>71</v>
      </c>
      <c r="C63" s="19">
        <v>783.99</v>
      </c>
      <c r="D63" s="20">
        <f t="shared" si="2"/>
        <v>3</v>
      </c>
      <c r="E63" s="19">
        <f t="shared" si="3"/>
        <v>29.81</v>
      </c>
    </row>
    <row r="64" spans="2:5" x14ac:dyDescent="0.25">
      <c r="B64" s="6" t="s">
        <v>72</v>
      </c>
      <c r="C64" s="6">
        <v>830.61</v>
      </c>
      <c r="D64" s="7">
        <f t="shared" si="2"/>
        <v>3</v>
      </c>
      <c r="E64" s="6">
        <f t="shared" si="3"/>
        <v>-16.809999999999999</v>
      </c>
    </row>
    <row r="65" spans="2:5" x14ac:dyDescent="0.25">
      <c r="B65" s="19" t="s">
        <v>73</v>
      </c>
      <c r="C65" s="19">
        <v>880</v>
      </c>
      <c r="D65" s="20">
        <f t="shared" si="2"/>
        <v>3</v>
      </c>
      <c r="E65" s="19">
        <f t="shared" si="3"/>
        <v>-66.2</v>
      </c>
    </row>
    <row r="66" spans="2:5" x14ac:dyDescent="0.25">
      <c r="B66" s="19" t="s">
        <v>74</v>
      </c>
      <c r="C66" s="19">
        <v>932.33</v>
      </c>
      <c r="D66" s="20">
        <f t="shared" si="2"/>
        <v>3</v>
      </c>
      <c r="E66" s="19">
        <f t="shared" si="3"/>
        <v>-118.53</v>
      </c>
    </row>
    <row r="67" spans="2:5" x14ac:dyDescent="0.25">
      <c r="B67" s="19" t="s">
        <v>75</v>
      </c>
      <c r="C67" s="19">
        <v>987.77</v>
      </c>
      <c r="D67" s="20">
        <f t="shared" si="2"/>
        <v>2</v>
      </c>
      <c r="E67" s="19">
        <f t="shared" si="3"/>
        <v>232.93</v>
      </c>
    </row>
    <row r="68" spans="2:5" x14ac:dyDescent="0.25">
      <c r="B68" s="19" t="s">
        <v>76</v>
      </c>
      <c r="C68" s="19">
        <v>1046.5</v>
      </c>
      <c r="D68" s="20">
        <f t="shared" si="2"/>
        <v>2</v>
      </c>
      <c r="E68" s="19">
        <f t="shared" si="3"/>
        <v>174.2</v>
      </c>
    </row>
    <row r="69" spans="2:5" x14ac:dyDescent="0.25">
      <c r="B69" s="19" t="s">
        <v>78</v>
      </c>
      <c r="C69" s="19">
        <v>1108.73</v>
      </c>
      <c r="D69" s="20">
        <f t="shared" si="2"/>
        <v>2</v>
      </c>
      <c r="E69" s="19">
        <f t="shared" si="3"/>
        <v>111.97</v>
      </c>
    </row>
    <row r="70" spans="2:5" x14ac:dyDescent="0.25">
      <c r="B70" s="19" t="s">
        <v>79</v>
      </c>
      <c r="C70" s="19">
        <v>1174.6600000000001</v>
      </c>
      <c r="D70" s="20">
        <f t="shared" si="2"/>
        <v>2</v>
      </c>
      <c r="E70" s="19">
        <f t="shared" si="3"/>
        <v>46.04</v>
      </c>
    </row>
    <row r="71" spans="2:5" x14ac:dyDescent="0.25">
      <c r="B71" s="6" t="s">
        <v>80</v>
      </c>
      <c r="C71" s="6">
        <v>1244.51</v>
      </c>
      <c r="D71" s="7">
        <f t="shared" ref="D71:D101" si="4">ROUND($C$4/C71/$F$3,0)</f>
        <v>2</v>
      </c>
      <c r="E71" s="6">
        <f t="shared" ref="E71:E101" si="5">ROUND($C$4/D71/$F$3-C71,2)</f>
        <v>-23.81</v>
      </c>
    </row>
    <row r="72" spans="2:5" x14ac:dyDescent="0.25">
      <c r="B72" s="19" t="s">
        <v>81</v>
      </c>
      <c r="C72" s="19">
        <v>1318.51</v>
      </c>
      <c r="D72" s="20">
        <f t="shared" si="4"/>
        <v>2</v>
      </c>
      <c r="E72" s="19">
        <f t="shared" si="5"/>
        <v>-97.81</v>
      </c>
    </row>
    <row r="73" spans="2:5" x14ac:dyDescent="0.25">
      <c r="B73" s="19" t="s">
        <v>82</v>
      </c>
      <c r="C73" s="19">
        <v>1396.91</v>
      </c>
      <c r="D73" s="20">
        <f t="shared" si="4"/>
        <v>2</v>
      </c>
      <c r="E73" s="19">
        <f t="shared" si="5"/>
        <v>-176.21</v>
      </c>
    </row>
    <row r="74" spans="2:5" x14ac:dyDescent="0.25">
      <c r="B74" s="19" t="s">
        <v>83</v>
      </c>
      <c r="C74" s="19">
        <v>1479.98</v>
      </c>
      <c r="D74" s="20">
        <f t="shared" si="4"/>
        <v>2</v>
      </c>
      <c r="E74" s="19">
        <f t="shared" si="5"/>
        <v>-259.27999999999997</v>
      </c>
    </row>
    <row r="75" spans="2:5" x14ac:dyDescent="0.25">
      <c r="B75" s="19" t="s">
        <v>84</v>
      </c>
      <c r="C75" s="19">
        <v>1567.98</v>
      </c>
      <c r="D75" s="20">
        <f t="shared" si="4"/>
        <v>2</v>
      </c>
      <c r="E75" s="19">
        <f t="shared" si="5"/>
        <v>-347.28</v>
      </c>
    </row>
    <row r="76" spans="2:5" x14ac:dyDescent="0.25">
      <c r="B76" s="19" t="s">
        <v>85</v>
      </c>
      <c r="C76" s="19">
        <v>1661.22</v>
      </c>
      <c r="D76" s="20">
        <f t="shared" si="4"/>
        <v>1</v>
      </c>
      <c r="E76" s="19">
        <f t="shared" si="5"/>
        <v>780.19</v>
      </c>
    </row>
    <row r="77" spans="2:5" x14ac:dyDescent="0.25">
      <c r="B77" s="19" t="s">
        <v>86</v>
      </c>
      <c r="C77" s="19">
        <v>1760</v>
      </c>
      <c r="D77" s="20">
        <f t="shared" si="4"/>
        <v>1</v>
      </c>
      <c r="E77" s="19">
        <f t="shared" si="5"/>
        <v>681.41</v>
      </c>
    </row>
    <row r="78" spans="2:5" x14ac:dyDescent="0.25">
      <c r="B78" s="19" t="s">
        <v>77</v>
      </c>
      <c r="C78" s="19">
        <v>1864.66</v>
      </c>
      <c r="D78" s="20">
        <f t="shared" si="4"/>
        <v>1</v>
      </c>
      <c r="E78" s="19">
        <f t="shared" si="5"/>
        <v>576.75</v>
      </c>
    </row>
    <row r="79" spans="2:5" x14ac:dyDescent="0.25">
      <c r="B79" s="19" t="s">
        <v>94</v>
      </c>
      <c r="C79" s="19">
        <v>1975.53</v>
      </c>
      <c r="D79" s="20">
        <f t="shared" si="4"/>
        <v>1</v>
      </c>
      <c r="E79" s="19">
        <f t="shared" si="5"/>
        <v>465.88</v>
      </c>
    </row>
    <row r="80" spans="2:5" x14ac:dyDescent="0.25">
      <c r="B80" s="19" t="s">
        <v>95</v>
      </c>
      <c r="C80" s="19">
        <v>2093</v>
      </c>
      <c r="D80" s="20">
        <f t="shared" si="4"/>
        <v>1</v>
      </c>
      <c r="E80" s="19">
        <f t="shared" si="5"/>
        <v>348.41</v>
      </c>
    </row>
    <row r="81" spans="2:5" x14ac:dyDescent="0.25">
      <c r="B81" s="19" t="s">
        <v>96</v>
      </c>
      <c r="C81" s="19">
        <v>2217.46</v>
      </c>
      <c r="D81" s="20">
        <f t="shared" si="4"/>
        <v>1</v>
      </c>
      <c r="E81" s="19">
        <f t="shared" si="5"/>
        <v>223.95</v>
      </c>
    </row>
    <row r="82" spans="2:5" x14ac:dyDescent="0.25">
      <c r="B82" t="s">
        <v>97</v>
      </c>
      <c r="C82" s="6">
        <v>2349.3200000000002</v>
      </c>
      <c r="D82" s="7">
        <f t="shared" si="4"/>
        <v>1</v>
      </c>
      <c r="E82" s="6">
        <f t="shared" si="5"/>
        <v>92.09</v>
      </c>
    </row>
    <row r="83" spans="2:5" x14ac:dyDescent="0.25">
      <c r="C83" s="6"/>
      <c r="D83" s="7"/>
      <c r="E83" s="6"/>
    </row>
    <row r="84" spans="2:5" x14ac:dyDescent="0.25">
      <c r="C84" s="6"/>
      <c r="D84" s="7"/>
      <c r="E84" s="6"/>
    </row>
    <row r="85" spans="2:5" x14ac:dyDescent="0.25">
      <c r="C85" s="6"/>
      <c r="D85" s="7"/>
      <c r="E85" s="6"/>
    </row>
    <row r="86" spans="2:5" x14ac:dyDescent="0.25">
      <c r="C86" s="6"/>
      <c r="D86" s="7"/>
      <c r="E86" s="6"/>
    </row>
    <row r="87" spans="2:5" x14ac:dyDescent="0.25">
      <c r="C87" s="6"/>
      <c r="D87" s="7"/>
      <c r="E87" s="6"/>
    </row>
    <row r="88" spans="2:5" x14ac:dyDescent="0.25">
      <c r="C88" s="6"/>
      <c r="D88" s="7"/>
      <c r="E88" s="6"/>
    </row>
    <row r="89" spans="2:5" x14ac:dyDescent="0.25">
      <c r="C89" s="6"/>
      <c r="D89" s="7"/>
      <c r="E89" s="6"/>
    </row>
    <row r="90" spans="2:5" x14ac:dyDescent="0.25">
      <c r="C90" s="6"/>
      <c r="D90" s="7"/>
      <c r="E90" s="6"/>
    </row>
    <row r="91" spans="2:5" x14ac:dyDescent="0.25">
      <c r="B91" s="6"/>
      <c r="C91" s="6"/>
      <c r="D91" s="7"/>
      <c r="E91" s="6"/>
    </row>
    <row r="92" spans="2:5" x14ac:dyDescent="0.25">
      <c r="B92" s="6"/>
      <c r="C92" s="6"/>
      <c r="D92" s="7"/>
      <c r="E92" s="6"/>
    </row>
    <row r="93" spans="2:5" x14ac:dyDescent="0.25">
      <c r="B93" s="6"/>
      <c r="C93" s="6"/>
      <c r="D93" s="7"/>
      <c r="E93" s="6"/>
    </row>
    <row r="94" spans="2:5" x14ac:dyDescent="0.25">
      <c r="B94" s="6"/>
      <c r="C94" s="6"/>
      <c r="D94" s="7"/>
      <c r="E94" s="6"/>
    </row>
    <row r="95" spans="2:5" x14ac:dyDescent="0.25">
      <c r="B95" s="6"/>
      <c r="C95" s="6"/>
      <c r="D95" s="7"/>
      <c r="E95" s="6"/>
    </row>
    <row r="96" spans="2:5" x14ac:dyDescent="0.25">
      <c r="B96" s="6"/>
      <c r="C96" s="6"/>
      <c r="D96" s="7"/>
      <c r="E96" s="6"/>
    </row>
    <row r="97" spans="2:5" x14ac:dyDescent="0.25">
      <c r="B97" s="6"/>
      <c r="C97" s="6"/>
      <c r="D97" s="7"/>
      <c r="E97" s="6"/>
    </row>
    <row r="98" spans="2:5" x14ac:dyDescent="0.25">
      <c r="B98" s="6"/>
      <c r="C98" s="6"/>
      <c r="D98" s="7"/>
      <c r="E98" s="6"/>
    </row>
    <row r="99" spans="2:5" x14ac:dyDescent="0.25">
      <c r="B99" s="6"/>
      <c r="C99" s="6"/>
      <c r="D99" s="7"/>
      <c r="E99" s="6"/>
    </row>
    <row r="100" spans="2:5" x14ac:dyDescent="0.25">
      <c r="B100" s="6"/>
      <c r="C100" s="6"/>
      <c r="D100" s="7"/>
      <c r="E100" s="6"/>
    </row>
    <row r="101" spans="2:5" x14ac:dyDescent="0.25">
      <c r="B101" s="6"/>
      <c r="C101" s="6"/>
      <c r="D101" s="7"/>
      <c r="E101" s="6"/>
    </row>
  </sheetData>
  <mergeCells count="2">
    <mergeCell ref="K10:L10"/>
    <mergeCell ref="K11:L1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szalontai.bela</dc:creator>
  <cp:lastModifiedBy>szalontai.bela</cp:lastModifiedBy>
  <dcterms:created xsi:type="dcterms:W3CDTF">2015-06-05T18:19:34Z</dcterms:created>
  <dcterms:modified xsi:type="dcterms:W3CDTF">2021-01-05T18:03:57Z</dcterms:modified>
</cp:coreProperties>
</file>